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/Desktop/"/>
    </mc:Choice>
  </mc:AlternateContent>
  <xr:revisionPtr revIDLastSave="0" documentId="13_ncr:1_{EB3775E3-7109-F94B-BB2C-7A3C31B861C3}" xr6:coauthVersionLast="47" xr6:coauthVersionMax="47" xr10:uidLastSave="{00000000-0000-0000-0000-000000000000}"/>
  <bookViews>
    <workbookView xWindow="2260" yWindow="1960" windowWidth="36140" windowHeight="16040" xr2:uid="{006F2C2C-239F-BE4C-BAC8-5B16DC9D11F7}"/>
  </bookViews>
  <sheets>
    <sheet name="CASOS" sheetId="1" r:id="rId1"/>
    <sheet name="Ejemplo casos" sheetId="5" r:id="rId2"/>
    <sheet name="Desplegables" sheetId="2" r:id="rId3"/>
  </sheets>
  <definedNames>
    <definedName name="SegmentaciónDeDatos_Especialidad2">#N/A</definedName>
    <definedName name="SegmentaciónDeDatos_Sub_categoria2">#N/A</definedName>
    <definedName name="SelecciónValH">#REF!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1" i="1" l="1"/>
  <c r="Z3" i="1"/>
  <c r="Z2" i="1"/>
  <c r="Z10" i="1"/>
  <c r="Z9" i="1"/>
  <c r="Z8" i="1"/>
  <c r="Z7" i="1"/>
  <c r="Z6" i="1"/>
  <c r="Z5" i="1"/>
  <c r="Z4" i="1"/>
  <c r="Z26" i="1"/>
  <c r="Z25" i="1"/>
  <c r="Z27" i="1"/>
  <c r="Z23" i="1"/>
  <c r="Z22" i="1"/>
  <c r="Z21" i="1"/>
</calcChain>
</file>

<file path=xl/sharedStrings.xml><?xml version="1.0" encoding="utf-8"?>
<sst xmlns="http://schemas.openxmlformats.org/spreadsheetml/2006/main" count="151" uniqueCount="92">
  <si>
    <t>Fecha</t>
  </si>
  <si>
    <t>Identificación</t>
  </si>
  <si>
    <t>Nombre</t>
  </si>
  <si>
    <t>Especie</t>
  </si>
  <si>
    <t>Raza</t>
  </si>
  <si>
    <t>Edad</t>
  </si>
  <si>
    <t>Sexo</t>
  </si>
  <si>
    <t xml:space="preserve">Motivo de consulta </t>
  </si>
  <si>
    <t>Antecedentes</t>
  </si>
  <si>
    <t>Pruebas diagnósticas</t>
  </si>
  <si>
    <t>Tratamiento</t>
  </si>
  <si>
    <t>Tipo visita</t>
  </si>
  <si>
    <t xml:space="preserve">Tipo visita </t>
  </si>
  <si>
    <t xml:space="preserve">Especialidad </t>
  </si>
  <si>
    <t>Canina</t>
  </si>
  <si>
    <t>Felina</t>
  </si>
  <si>
    <t xml:space="preserve">Visita electiva </t>
  </si>
  <si>
    <t>Emergencia</t>
  </si>
  <si>
    <t>Contador</t>
  </si>
  <si>
    <t>M</t>
  </si>
  <si>
    <t>MC</t>
  </si>
  <si>
    <t>H</t>
  </si>
  <si>
    <t>HC</t>
  </si>
  <si>
    <t>Otros</t>
  </si>
  <si>
    <t>Diagnostico</t>
  </si>
  <si>
    <t>Macho</t>
  </si>
  <si>
    <t>Macho castrado</t>
  </si>
  <si>
    <t>Hembra</t>
  </si>
  <si>
    <t>Reproducción</t>
  </si>
  <si>
    <t>Seguimiento</t>
  </si>
  <si>
    <t>Se presenta en extenso</t>
  </si>
  <si>
    <t>Case log</t>
  </si>
  <si>
    <t>Observaciones</t>
  </si>
  <si>
    <t>Sub-categoria</t>
  </si>
  <si>
    <t>Médico</t>
  </si>
  <si>
    <t>Quirurgico</t>
  </si>
  <si>
    <t>Quirúrgico</t>
  </si>
  <si>
    <t>Ambos</t>
  </si>
  <si>
    <t>Medico</t>
  </si>
  <si>
    <t>Dermatología</t>
  </si>
  <si>
    <t>Mestizo</t>
  </si>
  <si>
    <t>10 años</t>
  </si>
  <si>
    <t>Sin antecedentes en relacion con el caso</t>
  </si>
  <si>
    <t>Radiografía tórax y abdomen. Análisis líquido ascítico. Ecocardio. Analítica sanguinea: hematología, bioquímica.</t>
  </si>
  <si>
    <t>Derrame pericárdico idiopático</t>
  </si>
  <si>
    <t>Pericardiocentesis</t>
  </si>
  <si>
    <t>Pedrito</t>
  </si>
  <si>
    <t>Distensión abdominal y debilidad</t>
  </si>
  <si>
    <t xml:space="preserve">Recidivas del derrame a las 7, 8 y 14 meses, tratados mediante pericardiocentesis. Dos semanas tras ultima pericardiocentesis se realiza pericardiectomía por técnica abierta sin complicaciones. Sin recidiva ni sintomatologia hasta la ultima revisión. </t>
  </si>
  <si>
    <t>Tristan</t>
  </si>
  <si>
    <t>Doberman</t>
  </si>
  <si>
    <t>11 meses</t>
  </si>
  <si>
    <t>Vomitos, diarrea y pérdida de peso</t>
  </si>
  <si>
    <t>Gastroenteritis eosinofílica</t>
  </si>
  <si>
    <t>Los signos clinicos remiten tras tres semanas de terapia. Se reduce progresivamente la dosis de prednisona hasta su supresión total. El paciente presenta recaida y se retoma tratamiento con cortiocoesteroides.</t>
  </si>
  <si>
    <t xml:space="preserve"> </t>
  </si>
  <si>
    <t>Dieta de eliminación, fenbendazol y prednisona</t>
  </si>
  <si>
    <t xml:space="preserve">Signos presentes por 6 semanas. Sin repuesta a tratamiento dietético empírico (dieta gastrointestinal). </t>
  </si>
  <si>
    <t>Perla</t>
  </si>
  <si>
    <t>Pomerania</t>
  </si>
  <si>
    <t>3 años</t>
  </si>
  <si>
    <t>Bioquimica, hematologia, urianalisis, coprológico, ecografía abdominal, endoscopia digestiva alta y biospia, TLI, B12, Folato</t>
  </si>
  <si>
    <t>Intoxicación con etilenglicol. Lesión renal aguda</t>
  </si>
  <si>
    <t>Valores de creatinina alcanzan 8 mg/dl. Desarrollo de síndrome nefrótico. Se realiza transfusión de plasma. Tras 8 días de hospitalización sin mejoría clínica eutanasia humanitaria.</t>
  </si>
  <si>
    <t xml:space="preserve">Bioquimica, hematologia, urianalisis. Presión arterial. Ecografia. </t>
  </si>
  <si>
    <t>Vacunas y desparasitación interna/externa al día. Cerca de casa hay un taller de coches.</t>
  </si>
  <si>
    <t>Ataxia, vómito y debilidad de aparición aguda.</t>
  </si>
  <si>
    <t xml:space="preserve">Fluidoterapia.Tratamiento sintomático con maropitant y omeprazol. Sondaje urinario x 36 horas para control de diuresis. Manitol.                                </t>
  </si>
  <si>
    <t>Recuperación sin incidencias.</t>
  </si>
  <si>
    <t xml:space="preserve">Abordaje abdominal para resolución de plicatura intestinal secundaria a cuerpo extraño lineal anclado a píloro. Gastrotomia para desanclaje
del cuerpo extraño en primer lugar. Doble enterotomia (duodeno y yeyuno) para extracción del resto de material. </t>
  </si>
  <si>
    <t>Signos Clínicos/Exploración física</t>
  </si>
  <si>
    <t xml:space="preserve">Debilidad. Distensión abdominal. Postración. Sonidos cardiacos apagados. Pulso débil. Marcada distensión abdominal con onda ascítica. </t>
  </si>
  <si>
    <t xml:space="preserve">Vomitos sin patron predecible, en ocasiones con restos de alimento y en otras ocasiones de aspecto bilioso. Frecuencia defecatoria 3/día, heces de aspecto húmedo sin forma. No mucosidad ni sangre fresca. Consumo alimento normal. Presencia de borborigmos. Condición corporal 2/5. Palpación abdominal normal. Palpación rectal sin anormalidades. </t>
  </si>
  <si>
    <t>Vómitos incialmente con contenido alimenticio. Ahora mismo vómitos de aspecto bilioso, frecuencia 4 en las ultimas seis horas. Condición corporal 3/5.</t>
  </si>
  <si>
    <t>Cuerpo extraño lineal</t>
  </si>
  <si>
    <t>Radiografía y ecografia abdomen. Analítica sanguinea preanestésica: hematología, bioquímica.</t>
  </si>
  <si>
    <t xml:space="preserve">Vómitos biliosos y nausea. Palpación abdominal dolorosa. </t>
  </si>
  <si>
    <t xml:space="preserve">Vómitos agudos. </t>
  </si>
  <si>
    <t>Común europeo</t>
  </si>
  <si>
    <t>Sin antecedentes en relacion con el caso.</t>
  </si>
  <si>
    <t>Negrito</t>
  </si>
  <si>
    <t>4 años</t>
  </si>
  <si>
    <t>Oftalmología</t>
  </si>
  <si>
    <t>Hembra castrada</t>
  </si>
  <si>
    <t>Comportamiento</t>
  </si>
  <si>
    <t>Neurología</t>
  </si>
  <si>
    <t>Odontología</t>
  </si>
  <si>
    <t>Oncología</t>
  </si>
  <si>
    <t>Cirugía (tejidos blandos, traumatología y rehabilitación)</t>
  </si>
  <si>
    <t>Categoria general</t>
  </si>
  <si>
    <t>Medicina Interna (cardiorrespiratorio, digestivo, nefrología, infecciosas, hematología, endocrino)</t>
  </si>
  <si>
    <t>Observaciones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</si>
</sst>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499984740745262"/>
      <name val="Calibri (Cuerpo)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3" tint="0.499984740745262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3" tint="0.499984740745262"/>
      </right>
      <top style="thin">
        <color theme="0"/>
      </top>
      <bottom style="thin">
        <color theme="0"/>
      </bottom>
      <diagonal/>
    </border>
    <border>
      <left/>
      <right style="thin">
        <color theme="3" tint="0.499984740745262"/>
      </right>
      <top/>
      <bottom/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9" fontId="2" fillId="0" borderId="0" xfId="0" applyNumberFormat="1" applyFont="1" applyAlignment="1">
      <alignment vertical="top" wrapText="1"/>
    </xf>
    <xf numFmtId="15" fontId="4" fillId="3" borderId="5" xfId="1" applyNumberFormat="1" applyBorder="1" applyAlignment="1">
      <alignment horizontal="left" vertical="top" wrapText="1"/>
    </xf>
    <xf numFmtId="0" fontId="4" fillId="3" borderId="5" xfId="1" applyBorder="1" applyAlignment="1">
      <alignment horizontal="left" vertical="top" wrapText="1"/>
    </xf>
    <xf numFmtId="0" fontId="4" fillId="3" borderId="6" xfId="1" applyBorder="1" applyAlignment="1">
      <alignment horizontal="left" vertical="top" wrapText="1"/>
    </xf>
    <xf numFmtId="0" fontId="4" fillId="3" borderId="7" xfId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 vertical="top"/>
    </xf>
    <xf numFmtId="0" fontId="1" fillId="4" borderId="3" xfId="2" applyFont="1" applyBorder="1" applyAlignment="1">
      <alignment horizontal="center" vertical="center" wrapText="1"/>
    </xf>
    <xf numFmtId="0" fontId="1" fillId="4" borderId="2" xfId="2" applyFont="1" applyBorder="1" applyAlignment="1">
      <alignment horizontal="center" vertical="center" wrapText="1"/>
    </xf>
    <xf numFmtId="0" fontId="1" fillId="4" borderId="1" xfId="2" applyFont="1" applyBorder="1" applyAlignment="1">
      <alignment horizontal="center" vertical="center" wrapText="1"/>
    </xf>
    <xf numFmtId="0" fontId="1" fillId="4" borderId="0" xfId="2" applyFont="1" applyAlignment="1">
      <alignment horizontal="center" vertical="center" wrapText="1"/>
    </xf>
    <xf numFmtId="0" fontId="1" fillId="4" borderId="4" xfId="2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9" fillId="5" borderId="8" xfId="0" applyFont="1" applyFill="1" applyBorder="1"/>
    <xf numFmtId="0" fontId="9" fillId="5" borderId="9" xfId="0" applyFont="1" applyFill="1" applyBorder="1"/>
  </cellXfs>
  <cellStyles count="3">
    <cellStyle name="20% - Énfasis1" xfId="1" builtinId="30"/>
    <cellStyle name="60% - Énfasis2" xfId="2" builtinId="36"/>
    <cellStyle name="Normal" xfId="0" builtinId="0"/>
  </cellStyles>
  <dxfs count="45"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2055829</xdr:colOff>
      <xdr:row>1</xdr:row>
      <xdr:rowOff>154475</xdr:rowOff>
    </xdr:from>
    <xdr:to>
      <xdr:col>27</xdr:col>
      <xdr:colOff>2841727</xdr:colOff>
      <xdr:row>4</xdr:row>
      <xdr:rowOff>758972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Especialidad 2">
              <a:extLst>
                <a:ext uri="{FF2B5EF4-FFF2-40B4-BE49-F238E27FC236}">
                  <a16:creationId xmlns:a16="http://schemas.microsoft.com/office/drawing/2014/main" id="{F1E7C2DF-C746-E040-A5C3-1E972155B0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pecialidad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440096" y="662475"/>
              <a:ext cx="3901631" cy="47108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27</xdr:col>
      <xdr:colOff>3009237</xdr:colOff>
      <xdr:row>1</xdr:row>
      <xdr:rowOff>160099</xdr:rowOff>
    </xdr:from>
    <xdr:to>
      <xdr:col>28</xdr:col>
      <xdr:colOff>1722304</xdr:colOff>
      <xdr:row>2</xdr:row>
      <xdr:rowOff>1488879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Sub-categoria 2">
              <a:extLst>
                <a:ext uri="{FF2B5EF4-FFF2-40B4-BE49-F238E27FC236}">
                  <a16:creationId xmlns:a16="http://schemas.microsoft.com/office/drawing/2014/main" id="{205031E4-F168-964D-98C4-3C48BCB585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-categori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509237" y="668099"/>
              <a:ext cx="1828800" cy="26241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pecialidad2" xr10:uid="{6C30019C-F7ED-7743-9569-523D18040FAF}" sourceName="Categoria general">
  <extLst>
    <x:ext xmlns:x15="http://schemas.microsoft.com/office/spreadsheetml/2010/11/main" uri="{2F2917AC-EB37-4324-AD4E-5DD8C200BD13}">
      <x15:tableSlicerCache tableId="3" column="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ub_categoria2" xr10:uid="{F6D3F273-021C-8D43-BFD9-165B0DA17DAC}" sourceName="Sub-categoria">
  <extLst>
    <x:ext xmlns:x15="http://schemas.microsoft.com/office/spreadsheetml/2010/11/main" uri="{2F2917AC-EB37-4324-AD4E-5DD8C200BD13}">
      <x15:tableSlicerCache tableId="3" column="20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pecialidad 2" xr10:uid="{93853712-FE94-8F4F-9983-0AF2A9EDEE94}" cache="SegmentaciónDeDatos_Especialidad2" caption="Categoria general" rowHeight="251883"/>
  <slicer name="Sub-categoria 2" xr10:uid="{E675EFF0-A9B5-3941-896A-B7C331C689B8}" cache="SegmentaciónDeDatos_Sub_categoria2" caption="Sub-categoria" rowHeight="25188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122A02-2CE5-6C47-9570-F2DDF1D36E8F}" name="Tabla2" displayName="Tabla2" ref="A1:S151" totalsRowShown="0" headerRowDxfId="44" dataDxfId="43" tableBorderDxfId="42" headerRowCellStyle="60% - Énfasis2" dataCellStyle="20% - Énfasis1">
  <autoFilter ref="A1:S151" xr:uid="{69122A02-2CE5-6C47-9570-F2DDF1D36E8F}"/>
  <tableColumns count="19">
    <tableColumn id="1" xr3:uid="{591A9E22-42B2-0D4C-90C9-90C5F3176962}" name="Fecha" dataDxfId="41" dataCellStyle="20% - Énfasis1"/>
    <tableColumn id="2" xr3:uid="{3A1E0B81-D3AB-A54A-8676-321DEDE407B8}" name="Identificación" dataDxfId="40" dataCellStyle="20% - Énfasis1"/>
    <tableColumn id="3" xr3:uid="{EFE077EB-CE7A-F74B-914B-2C40362E6013}" name="Tipo visita" dataDxfId="39" dataCellStyle="20% - Énfasis1"/>
    <tableColumn id="4" xr3:uid="{E35A6E58-804B-2142-BA8E-79CA625CA9BA}" name="Categoria general" dataDxfId="38" dataCellStyle="20% - Énfasis1"/>
    <tableColumn id="20" xr3:uid="{F545FF41-AD0C-C04B-80F4-FE363184FE7D}" name="Sub-categoria" dataDxfId="37" dataCellStyle="20% - Énfasis1"/>
    <tableColumn id="5" xr3:uid="{FFA31BC1-209B-A640-84AF-7F5C4D80C84E}" name="Nombre" dataDxfId="36" dataCellStyle="20% - Énfasis1"/>
    <tableColumn id="6" xr3:uid="{47585E4E-6992-3545-8F7C-33374A949BE7}" name="Especie" dataDxfId="35" dataCellStyle="20% - Énfasis1"/>
    <tableColumn id="7" xr3:uid="{E0725BC5-2CAE-AD45-ADCA-4495FC751CF3}" name="Raza" dataDxfId="34" dataCellStyle="20% - Énfasis1"/>
    <tableColumn id="8" xr3:uid="{FCBE665D-ED84-764D-9120-2752015C2742}" name="Edad" dataDxfId="33" dataCellStyle="20% - Énfasis1"/>
    <tableColumn id="9" xr3:uid="{2DDE639C-115A-AD4A-9D97-D257EE8C42E5}" name="Sexo" dataDxfId="32" dataCellStyle="20% - Énfasis1"/>
    <tableColumn id="10" xr3:uid="{A1711A83-FB9D-5445-9780-63A8E07927A6}" name="Motivo de consulta " dataDxfId="31" dataCellStyle="20% - Énfasis1"/>
    <tableColumn id="11" xr3:uid="{8F9B8448-9AC4-B747-9D3C-EFED59B83465}" name="Antecedentes" dataDxfId="30" dataCellStyle="20% - Énfasis1"/>
    <tableColumn id="12" xr3:uid="{08FDDE94-99E2-BE45-97CB-0B05CC892D9C}" name="Signos Clínicos/Exploración física" dataDxfId="29" dataCellStyle="20% - Énfasis1"/>
    <tableColumn id="14" xr3:uid="{0691C1F7-4536-364F-B130-9C707916825F}" name="Pruebas diagnósticas" dataDxfId="28" dataCellStyle="20% - Énfasis1"/>
    <tableColumn id="15" xr3:uid="{6AE80E2F-46BA-3E4B-9554-FF78944A714A}" name="Diagnostico" dataDxfId="27" dataCellStyle="20% - Énfasis1"/>
    <tableColumn id="16" xr3:uid="{E51A60ED-F0FA-1B49-B76E-03B91DDD8C0E}" name="Tratamiento" dataDxfId="26" dataCellStyle="20% - Énfasis1"/>
    <tableColumn id="17" xr3:uid="{7DD62F25-28B5-1C48-83C8-FF0CA25E6585}" name="Seguimiento" dataDxfId="25" dataCellStyle="20% - Énfasis1"/>
    <tableColumn id="19" xr3:uid="{731B6A7C-3A7C-3B4E-A071-9B4DE94217A9}" name="Observaciones" dataDxfId="24" dataCellStyle="20% - Énfasis1"/>
    <tableColumn id="13" xr3:uid="{31EB5B85-F7F4-074F-BBF7-F7759901AA87}" name="Observaciones (2)" dataDxfId="23" dataCellStyle="20% - Énfasis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A971F6-89D8-CC4F-8B9F-436BF244E535}" name="Tabla24" displayName="Tabla24" ref="A1:R151" totalsRowShown="0" headerRowDxfId="22" dataDxfId="21" tableBorderDxfId="20" headerRowCellStyle="60% - Énfasis2" dataCellStyle="20% - Énfasis1">
  <autoFilter ref="A1:R151" xr:uid="{69122A02-2CE5-6C47-9570-F2DDF1D36E8F}"/>
  <tableColumns count="18">
    <tableColumn id="1" xr3:uid="{EDDA98D8-D08B-BD4D-B2B0-F9AC42EBA8ED}" name="Fecha" dataDxfId="19" dataCellStyle="20% - Énfasis1"/>
    <tableColumn id="2" xr3:uid="{DA23B249-E801-5A43-A26B-CC050A0EEFFE}" name="Identificación" dataDxfId="18" dataCellStyle="20% - Énfasis1"/>
    <tableColumn id="3" xr3:uid="{AA06F87F-BD88-274F-9B64-AA34537ABF56}" name="Tipo visita" dataDxfId="17" dataCellStyle="20% - Énfasis1"/>
    <tableColumn id="4" xr3:uid="{13FAA07C-972C-CD47-B805-D17F871D8B0C}" name="Categoria general" dataDxfId="16" dataCellStyle="20% - Énfasis1"/>
    <tableColumn id="20" xr3:uid="{0611D8C8-3FFF-194B-AE02-837A3B922566}" name="Sub-categoria" dataDxfId="15" dataCellStyle="20% - Énfasis1"/>
    <tableColumn id="5" xr3:uid="{357457ED-7027-3E46-91FD-10357AB42D7A}" name="Nombre" dataDxfId="14" dataCellStyle="20% - Énfasis1"/>
    <tableColumn id="6" xr3:uid="{45E33D02-E8D2-2847-82BC-03C6EE87489A}" name="Especie" dataDxfId="13" dataCellStyle="20% - Énfasis1"/>
    <tableColumn id="7" xr3:uid="{4E787D8A-0BAC-5447-BED5-8E28D30E5711}" name="Raza" dataDxfId="12" dataCellStyle="20% - Énfasis1"/>
    <tableColumn id="8" xr3:uid="{CE409792-5184-9442-AA8C-69A73FD4A13E}" name="Edad" dataDxfId="11" dataCellStyle="20% - Énfasis1"/>
    <tableColumn id="9" xr3:uid="{C7009922-1DD9-C645-9A57-2B98C9578239}" name="Sexo" dataDxfId="10" dataCellStyle="20% - Énfasis1"/>
    <tableColumn id="10" xr3:uid="{1461E5E3-255B-7A4A-B9E2-CD142C4E197A}" name="Motivo de consulta " dataDxfId="9" dataCellStyle="20% - Énfasis1"/>
    <tableColumn id="11" xr3:uid="{A0AFE7B4-DB01-764A-9A4B-54F3D857514C}" name="Antecedentes" dataDxfId="8" dataCellStyle="20% - Énfasis1"/>
    <tableColumn id="12" xr3:uid="{77D00399-19A4-E04C-B9FC-77182ECD5C48}" name="Signos Clínicos/Exploración física" dataDxfId="7" dataCellStyle="20% - Énfasis1"/>
    <tableColumn id="14" xr3:uid="{1917FDBF-FA6E-554B-97A6-CAFF68ADAD90}" name="Pruebas diagnósticas" dataDxfId="6" dataCellStyle="20% - Énfasis1"/>
    <tableColumn id="15" xr3:uid="{A76D3599-9BFC-3A45-86A9-A0FB224ED6D6}" name="Diagnostico" dataDxfId="5" dataCellStyle="20% - Énfasis1"/>
    <tableColumn id="16" xr3:uid="{EAEF7E74-D609-4B43-8400-952EBB51CF8B}" name="Tratamiento" dataDxfId="4" dataCellStyle="20% - Énfasis1"/>
    <tableColumn id="17" xr3:uid="{21A2D65A-3378-1F4E-A0F9-0651DAEA69D2}" name="Seguimiento" dataDxfId="3" dataCellStyle="20% - Énfasis1"/>
    <tableColumn id="19" xr3:uid="{2A0E9C29-B8C0-C148-B41C-DB7CE02BA378}" name="Observaciones" dataDxfId="2" dataCellStyle="20% - Énfasis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F829-3DC8-5241-8E8E-67798E76A588}">
  <dimension ref="A1:AA151"/>
  <sheetViews>
    <sheetView tabSelected="1" zoomScale="79" zoomScaleNormal="79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A27" sqref="AA27"/>
    </sheetView>
  </sheetViews>
  <sheetFormatPr baseColWidth="10" defaultColWidth="40.83203125" defaultRowHeight="16" x14ac:dyDescent="0.2"/>
  <cols>
    <col min="1" max="1" width="16.1640625" style="9" customWidth="1"/>
    <col min="2" max="2" width="21.33203125" style="9" customWidth="1"/>
    <col min="3" max="3" width="20.6640625" style="9" customWidth="1"/>
    <col min="4" max="5" width="30" style="9" customWidth="1"/>
    <col min="6" max="6" width="26.83203125" style="9" customWidth="1"/>
    <col min="7" max="7" width="20.83203125" style="9" customWidth="1"/>
    <col min="8" max="8" width="29.33203125" style="9" customWidth="1"/>
    <col min="9" max="9" width="20.5" style="9" customWidth="1"/>
    <col min="10" max="10" width="12.6640625" style="9" customWidth="1"/>
    <col min="11" max="17" width="40.83203125" style="9"/>
    <col min="18" max="18" width="27.1640625" style="9" customWidth="1"/>
    <col min="19" max="19" width="29.33203125" bestFit="1" customWidth="1"/>
    <col min="20" max="20" width="18" customWidth="1"/>
    <col min="21" max="21" width="23.33203125" style="16" customWidth="1"/>
    <col min="22" max="22" width="28.33203125" style="16" customWidth="1"/>
    <col min="23" max="23" width="35.83203125" customWidth="1"/>
    <col min="24" max="24" width="15.5" customWidth="1"/>
  </cols>
  <sheetData>
    <row r="1" spans="1:27" s="1" customFormat="1" ht="40" customHeight="1" x14ac:dyDescent="0.2">
      <c r="A1" s="17" t="s">
        <v>0</v>
      </c>
      <c r="B1" s="18" t="s">
        <v>1</v>
      </c>
      <c r="C1" s="19" t="s">
        <v>11</v>
      </c>
      <c r="D1" s="19" t="s">
        <v>89</v>
      </c>
      <c r="E1" s="19" t="s">
        <v>33</v>
      </c>
      <c r="F1" s="19" t="s">
        <v>2</v>
      </c>
      <c r="G1" s="19" t="s">
        <v>3</v>
      </c>
      <c r="H1" s="19" t="s">
        <v>4</v>
      </c>
      <c r="I1" s="19" t="s">
        <v>5</v>
      </c>
      <c r="J1" s="19" t="s">
        <v>6</v>
      </c>
      <c r="K1" s="19" t="s">
        <v>7</v>
      </c>
      <c r="L1" s="19" t="s">
        <v>8</v>
      </c>
      <c r="M1" s="19" t="s">
        <v>70</v>
      </c>
      <c r="N1" s="19" t="s">
        <v>9</v>
      </c>
      <c r="O1" s="19" t="s">
        <v>24</v>
      </c>
      <c r="P1" s="19" t="s">
        <v>10</v>
      </c>
      <c r="Q1" s="20" t="s">
        <v>29</v>
      </c>
      <c r="R1" s="21" t="s">
        <v>32</v>
      </c>
      <c r="S1" s="21" t="s">
        <v>91</v>
      </c>
      <c r="Y1" s="22" t="s">
        <v>18</v>
      </c>
    </row>
    <row r="2" spans="1:27" s="2" customFormat="1" x14ac:dyDescent="0.2">
      <c r="A2" s="5"/>
      <c r="B2" s="6"/>
      <c r="C2" s="6"/>
      <c r="D2" s="6"/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Y2" s="23" t="s">
        <v>88</v>
      </c>
      <c r="Z2" s="9">
        <f>COUNTIF(D2:D150,"Cirugía (tejidos blandos, traumatología y rehabilitación)")</f>
        <v>0</v>
      </c>
      <c r="AA2" s="3"/>
    </row>
    <row r="3" spans="1:27" s="2" customForma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Y3" s="23" t="s">
        <v>84</v>
      </c>
      <c r="Z3" s="9">
        <f>COUNTIF(D2:D150,"Comportamiento")</f>
        <v>0</v>
      </c>
      <c r="AA3" s="3"/>
    </row>
    <row r="4" spans="1:27" s="2" customFormat="1" ht="17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 t="s">
        <v>55</v>
      </c>
      <c r="N4" s="6"/>
      <c r="O4" s="6"/>
      <c r="P4" s="6"/>
      <c r="Q4" s="6"/>
      <c r="R4" s="6"/>
      <c r="S4" s="6"/>
      <c r="Y4" s="23" t="s">
        <v>39</v>
      </c>
      <c r="Z4" s="9">
        <f>COUNTIF(D2:D151,"Dermatología")</f>
        <v>0</v>
      </c>
      <c r="AA4" s="3"/>
    </row>
    <row r="5" spans="1:27" s="2" customForma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Y5" s="23" t="s">
        <v>90</v>
      </c>
      <c r="Z5" s="9">
        <f>COUNTIF(D2:D151,"Medicina Interna (cardiorrespiratorio, digestivo, nefrología, infecciosas, hematología, endocrino)")</f>
        <v>0</v>
      </c>
      <c r="AA5" s="3"/>
    </row>
    <row r="6" spans="1:27" s="2" customForma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Y6" s="23" t="s">
        <v>85</v>
      </c>
      <c r="Z6" s="9">
        <f>COUNTIF(D2:D151,"Neurología")</f>
        <v>0</v>
      </c>
    </row>
    <row r="7" spans="1:27" s="2" customForma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Y7" s="23" t="s">
        <v>86</v>
      </c>
      <c r="Z7" s="9">
        <f>COUNTIF(D2:D151,"Odontología")</f>
        <v>0</v>
      </c>
    </row>
    <row r="8" spans="1:27" s="2" customForma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Y8" s="23" t="s">
        <v>82</v>
      </c>
      <c r="Z8" s="9">
        <f>COUNTIF(D2:D151,"Oftalmología")</f>
        <v>0</v>
      </c>
    </row>
    <row r="9" spans="1:27" s="2" customForma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Y9" s="23" t="s">
        <v>87</v>
      </c>
      <c r="Z9" s="9">
        <f>COUNTIF(D2:D151,"Oncología")</f>
        <v>0</v>
      </c>
    </row>
    <row r="10" spans="1:27" s="2" customForma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Y10" s="23" t="s">
        <v>28</v>
      </c>
      <c r="Z10" s="9">
        <f>COUNTIF(D2:D151,"Reproducción")</f>
        <v>0</v>
      </c>
    </row>
    <row r="11" spans="1:27" s="2" customForma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Y11" s="23" t="s">
        <v>23</v>
      </c>
      <c r="Z11" s="9">
        <f>COUNTIF(D2:D150,"Otros")</f>
        <v>0</v>
      </c>
    </row>
    <row r="12" spans="1:27" s="2" customForma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Y12" s="9"/>
      <c r="Z12" s="9"/>
    </row>
    <row r="13" spans="1:27" s="2" customForma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Y13" s="9"/>
      <c r="Z13" s="9"/>
    </row>
    <row r="14" spans="1:27" s="2" customForma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Y14" s="9"/>
      <c r="Z14" s="9"/>
    </row>
    <row r="15" spans="1:27" s="2" customForma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Y15" s="9"/>
      <c r="Z15" s="9"/>
    </row>
    <row r="16" spans="1:27" s="2" customForma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Y16" s="9"/>
      <c r="Z16" s="9"/>
    </row>
    <row r="17" spans="1:27" s="2" customForma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Y17" s="9"/>
      <c r="Z17" s="9"/>
    </row>
    <row r="18" spans="1:27" s="2" customForma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Y18" s="9"/>
      <c r="Z18" s="9"/>
    </row>
    <row r="19" spans="1:27" s="2" customForma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Y19" s="9"/>
      <c r="Z19" s="9"/>
    </row>
    <row r="20" spans="1:27" s="2" customForma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Y20" s="9"/>
      <c r="Z20" s="9"/>
    </row>
    <row r="21" spans="1:27" s="2" customFormat="1" ht="17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Y21" s="9" t="s">
        <v>14</v>
      </c>
      <c r="Z21" s="9">
        <f>COUNTIF(G2:G151,"Canina")</f>
        <v>0</v>
      </c>
      <c r="AA21" s="10"/>
    </row>
    <row r="22" spans="1:27" s="2" customFormat="1" ht="17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Y22" s="9" t="s">
        <v>15</v>
      </c>
      <c r="Z22" s="9">
        <f>COUNTIF(G2:G151,"Felina")</f>
        <v>0</v>
      </c>
      <c r="AA22" s="11"/>
    </row>
    <row r="23" spans="1:27" s="2" customFormat="1" ht="17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Y23" s="9" t="s">
        <v>23</v>
      </c>
      <c r="Z23" s="9">
        <f>COUNTIF(G2:G151,"Otros")</f>
        <v>0</v>
      </c>
      <c r="AA23" s="3"/>
    </row>
    <row r="24" spans="1:27" s="2" customForma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Y24" s="9"/>
      <c r="Z24" s="9"/>
    </row>
    <row r="25" spans="1:27" s="2" customFormat="1" ht="17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Y25" s="9" t="s">
        <v>38</v>
      </c>
      <c r="Z25" s="9">
        <f>COUNTIF(E2:E151,"Médico")</f>
        <v>0</v>
      </c>
      <c r="AA25" s="4"/>
    </row>
    <row r="26" spans="1:27" s="2" customFormat="1" ht="17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Y26" s="9" t="s">
        <v>35</v>
      </c>
      <c r="Z26" s="9">
        <f>COUNTIF(E2:E151,"Quirúrgico")</f>
        <v>0</v>
      </c>
      <c r="AA26" s="4"/>
    </row>
    <row r="27" spans="1:27" s="2" customFormat="1" ht="17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Y27" s="9" t="s">
        <v>37</v>
      </c>
      <c r="Z27" s="9">
        <f>COUNTIF(E2:E151,"Ambos")</f>
        <v>0</v>
      </c>
    </row>
    <row r="28" spans="1:27" s="2" customForma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Y28" s="9"/>
      <c r="Z28" s="9"/>
    </row>
    <row r="29" spans="1:27" s="2" customForma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U29" s="9"/>
      <c r="V29" s="9"/>
    </row>
    <row r="30" spans="1:27" s="2" customForma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U30" s="9"/>
      <c r="V30" s="9"/>
    </row>
    <row r="31" spans="1:27" s="2" customForma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U31" s="9"/>
      <c r="V31" s="9"/>
    </row>
    <row r="32" spans="1:27" s="2" customForma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U32" s="9"/>
      <c r="V32" s="9"/>
    </row>
    <row r="33" spans="1:22" s="2" customForma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U33" s="9"/>
      <c r="V33" s="9"/>
    </row>
    <row r="34" spans="1:22" s="2" customForma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U34" s="9"/>
      <c r="V34" s="9"/>
    </row>
    <row r="35" spans="1:22" s="2" customForma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U35" s="9"/>
      <c r="V35" s="9"/>
    </row>
    <row r="36" spans="1:22" s="2" customForma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U36" s="9"/>
      <c r="V36" s="9"/>
    </row>
    <row r="37" spans="1:22" s="2" customForma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U37" s="9"/>
      <c r="V37" s="9"/>
    </row>
    <row r="38" spans="1:22" s="2" customForma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U38" s="9"/>
      <c r="V38" s="9"/>
    </row>
    <row r="39" spans="1:22" s="2" customForma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U39" s="9"/>
      <c r="V39" s="9"/>
    </row>
    <row r="40" spans="1:22" s="2" customForma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U40" s="9"/>
      <c r="V40" s="9"/>
    </row>
    <row r="41" spans="1:22" s="2" customForma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U41" s="9"/>
      <c r="V41" s="9"/>
    </row>
    <row r="42" spans="1:22" s="2" customForma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U42" s="9"/>
      <c r="V42" s="9"/>
    </row>
    <row r="43" spans="1:22" s="2" customForma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U43" s="9"/>
      <c r="V43" s="9"/>
    </row>
    <row r="44" spans="1:22" s="2" customForma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U44" s="9"/>
      <c r="V44" s="9"/>
    </row>
    <row r="45" spans="1:22" s="2" customForma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U45" s="9"/>
      <c r="V45" s="9"/>
    </row>
    <row r="46" spans="1:22" s="2" customForma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U46" s="9"/>
      <c r="V46" s="9"/>
    </row>
    <row r="47" spans="1:22" s="2" customForma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U47" s="9"/>
      <c r="V47" s="9"/>
    </row>
    <row r="48" spans="1:22" s="2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U48" s="9"/>
      <c r="V48" s="9"/>
    </row>
    <row r="49" spans="1:22" s="2" customForma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U49" s="9"/>
      <c r="V49" s="9"/>
    </row>
    <row r="50" spans="1:22" s="2" customForma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U50" s="9"/>
      <c r="V50" s="9"/>
    </row>
    <row r="51" spans="1:22" s="2" customForma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U51" s="9"/>
      <c r="V51" s="9"/>
    </row>
    <row r="52" spans="1:22" s="2" customForma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U52" s="9"/>
      <c r="V52" s="9"/>
    </row>
    <row r="53" spans="1:22" s="2" customForma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U53" s="9"/>
      <c r="V53" s="9"/>
    </row>
    <row r="54" spans="1:22" s="2" customForma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U54" s="9"/>
      <c r="V54" s="9"/>
    </row>
    <row r="55" spans="1:22" s="2" customForma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U55" s="9"/>
      <c r="V55" s="9"/>
    </row>
    <row r="56" spans="1:22" s="2" customForma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U56" s="9"/>
      <c r="V56" s="9"/>
    </row>
    <row r="57" spans="1:22" s="2" customForma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U57" s="9"/>
      <c r="V57" s="9"/>
    </row>
    <row r="58" spans="1:22" s="2" customForma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U58" s="9"/>
      <c r="V58" s="9"/>
    </row>
    <row r="59" spans="1:22" s="2" customForma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U59" s="9"/>
      <c r="V59" s="9"/>
    </row>
    <row r="60" spans="1:22" s="2" customForma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U60" s="9"/>
      <c r="V60" s="9"/>
    </row>
    <row r="61" spans="1:22" s="2" customForma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U61" s="9"/>
      <c r="V61" s="9"/>
    </row>
    <row r="62" spans="1:22" s="2" customForma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9"/>
      <c r="V62" s="9"/>
    </row>
    <row r="63" spans="1:22" s="2" customForma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U63" s="9"/>
      <c r="V63" s="9"/>
    </row>
    <row r="64" spans="1:22" s="2" customForma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U64" s="9"/>
      <c r="V64" s="9"/>
    </row>
    <row r="65" spans="1:22" s="2" customForma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U65" s="9"/>
      <c r="V65" s="9"/>
    </row>
    <row r="66" spans="1:22" s="2" customForma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U66" s="9"/>
      <c r="V66" s="9"/>
    </row>
    <row r="67" spans="1:22" s="2" customForma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U67" s="9"/>
      <c r="V67" s="9"/>
    </row>
    <row r="68" spans="1:22" s="2" customForma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U68" s="9"/>
      <c r="V68" s="9"/>
    </row>
    <row r="69" spans="1:22" s="2" customForma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U69" s="9"/>
      <c r="V69" s="9"/>
    </row>
    <row r="70" spans="1:22" s="2" customForma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U70" s="9"/>
      <c r="V70" s="9"/>
    </row>
    <row r="71" spans="1:22" s="2" customForma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U71" s="9"/>
      <c r="V71" s="9"/>
    </row>
    <row r="72" spans="1:22" s="2" customForma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U72" s="9"/>
      <c r="V72" s="9"/>
    </row>
    <row r="73" spans="1:22" s="2" customForma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U73" s="9"/>
      <c r="V73" s="9"/>
    </row>
    <row r="74" spans="1:22" s="2" customForma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U74" s="9"/>
      <c r="V74" s="9"/>
    </row>
    <row r="75" spans="1:22" s="2" customForma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U75" s="9"/>
      <c r="V75" s="9"/>
    </row>
    <row r="76" spans="1:22" s="2" customForma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U76" s="9"/>
      <c r="V76" s="9"/>
    </row>
    <row r="77" spans="1:22" s="2" customForma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U77" s="9"/>
      <c r="V77" s="9"/>
    </row>
    <row r="78" spans="1:22" s="2" customForma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U78" s="9"/>
      <c r="V78" s="9"/>
    </row>
    <row r="79" spans="1:22" s="2" customForma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U79" s="9"/>
      <c r="V79" s="9"/>
    </row>
    <row r="80" spans="1:22" s="2" customForma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U80" s="9"/>
      <c r="V80" s="9"/>
    </row>
    <row r="81" spans="1:22" s="2" customForma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U81" s="9"/>
      <c r="V81" s="9"/>
    </row>
    <row r="82" spans="1:22" s="2" customForma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U82" s="9"/>
      <c r="V82" s="9"/>
    </row>
    <row r="83" spans="1:22" s="2" customForma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U83" s="9"/>
      <c r="V83" s="9"/>
    </row>
    <row r="84" spans="1:22" s="2" customForma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U84" s="9"/>
      <c r="V84" s="9"/>
    </row>
    <row r="85" spans="1:22" s="2" customForma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U85" s="9"/>
      <c r="V85" s="9"/>
    </row>
    <row r="86" spans="1:22" s="2" customForma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U86" s="9"/>
      <c r="V86" s="9"/>
    </row>
    <row r="87" spans="1:22" s="2" customForma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U87" s="9"/>
      <c r="V87" s="9"/>
    </row>
    <row r="88" spans="1:22" s="2" customForma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U88" s="9"/>
      <c r="V88" s="9"/>
    </row>
    <row r="89" spans="1:22" s="2" customForma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U89" s="9"/>
      <c r="V89" s="9"/>
    </row>
    <row r="90" spans="1:22" s="2" customForma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U90" s="9"/>
      <c r="V90" s="9"/>
    </row>
    <row r="91" spans="1:22" s="2" customForma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U91" s="9"/>
      <c r="V91" s="9"/>
    </row>
    <row r="92" spans="1:22" s="2" customForma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U92" s="9"/>
      <c r="V92" s="9"/>
    </row>
    <row r="93" spans="1:22" s="2" customForma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U93" s="9"/>
      <c r="V93" s="9"/>
    </row>
    <row r="94" spans="1:22" s="2" customForma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U94" s="9"/>
      <c r="V94" s="9"/>
    </row>
    <row r="95" spans="1:22" s="2" customForma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U95" s="9"/>
      <c r="V95" s="9"/>
    </row>
    <row r="96" spans="1:22" s="2" customForma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U96" s="9"/>
      <c r="V96" s="9"/>
    </row>
    <row r="97" spans="1:22" s="2" customForma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U97" s="9"/>
      <c r="V97" s="9"/>
    </row>
    <row r="98" spans="1:22" s="2" customForma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U98" s="9"/>
      <c r="V98" s="9"/>
    </row>
    <row r="99" spans="1:22" s="2" customForma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U99" s="9"/>
      <c r="V99" s="9"/>
    </row>
    <row r="100" spans="1:22" s="2" customForma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U100" s="9"/>
      <c r="V100" s="9"/>
    </row>
    <row r="101" spans="1:22" s="2" customFormat="1" x14ac:dyDescent="0.2">
      <c r="A101" s="6"/>
      <c r="B101" s="6"/>
      <c r="C101" s="6"/>
      <c r="D101" s="6"/>
      <c r="E101" s="8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U101" s="9"/>
      <c r="V101" s="9"/>
    </row>
    <row r="102" spans="1:22" s="2" customFormat="1" x14ac:dyDescent="0.2">
      <c r="A102" s="6"/>
      <c r="B102" s="6"/>
      <c r="C102" s="6"/>
      <c r="D102" s="6"/>
      <c r="E102" s="7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U102" s="9"/>
      <c r="V102" s="9"/>
    </row>
    <row r="103" spans="1:22" s="2" customForma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U103" s="9"/>
      <c r="V103" s="9"/>
    </row>
    <row r="104" spans="1:22" s="2" customForma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U104" s="9"/>
      <c r="V104" s="9"/>
    </row>
    <row r="105" spans="1:22" s="2" customForma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U105" s="9"/>
      <c r="V105" s="9"/>
    </row>
    <row r="106" spans="1:22" s="2" customForma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U106" s="9"/>
      <c r="V106" s="9"/>
    </row>
    <row r="107" spans="1:22" s="2" customForma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U107" s="9"/>
      <c r="V107" s="9"/>
    </row>
    <row r="108" spans="1:22" s="2" customForma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U108" s="9"/>
      <c r="V108" s="9"/>
    </row>
    <row r="109" spans="1:22" s="2" customForma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U109" s="9"/>
      <c r="V109" s="9"/>
    </row>
    <row r="110" spans="1:22" s="2" customForma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U110" s="9"/>
      <c r="V110" s="9"/>
    </row>
    <row r="111" spans="1:22" s="2" customForma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U111" s="9"/>
      <c r="V111" s="9"/>
    </row>
    <row r="112" spans="1:22" s="2" customForma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U112" s="9"/>
      <c r="V112" s="9"/>
    </row>
    <row r="113" spans="1:22" s="2" customForma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U113" s="9"/>
      <c r="V113" s="9"/>
    </row>
    <row r="114" spans="1:22" s="2" customForma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U114" s="9"/>
      <c r="V114" s="9"/>
    </row>
    <row r="115" spans="1:22" s="2" customForma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U115" s="9"/>
      <c r="V115" s="9"/>
    </row>
    <row r="116" spans="1:22" s="2" customForma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U116" s="9"/>
      <c r="V116" s="9"/>
    </row>
    <row r="117" spans="1:22" s="2" customForma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U117" s="9"/>
      <c r="V117" s="9"/>
    </row>
    <row r="118" spans="1:22" s="2" customForma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U118" s="9"/>
      <c r="V118" s="9"/>
    </row>
    <row r="119" spans="1:22" s="2" customForma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U119" s="9"/>
      <c r="V119" s="9"/>
    </row>
    <row r="120" spans="1:22" s="2" customForma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U120" s="9"/>
      <c r="V120" s="9"/>
    </row>
    <row r="121" spans="1:22" s="2" customForma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U121" s="9"/>
      <c r="V121" s="9"/>
    </row>
    <row r="122" spans="1:22" s="2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U122" s="9"/>
      <c r="V122" s="9"/>
    </row>
    <row r="123" spans="1:22" s="2" customForma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U123" s="9"/>
      <c r="V123" s="9"/>
    </row>
    <row r="124" spans="1:22" s="2" customForma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U124" s="9"/>
      <c r="V124" s="9"/>
    </row>
    <row r="125" spans="1:22" s="2" customForma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U125" s="9"/>
      <c r="V125" s="9"/>
    </row>
    <row r="126" spans="1:22" s="2" customForma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U126" s="9"/>
      <c r="V126" s="9"/>
    </row>
    <row r="127" spans="1:22" s="2" customForma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U127" s="9"/>
      <c r="V127" s="9"/>
    </row>
    <row r="128" spans="1:22" s="2" customForma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U128" s="9"/>
      <c r="V128" s="9"/>
    </row>
    <row r="129" spans="1:22" s="2" customForma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U129" s="9"/>
      <c r="V129" s="9"/>
    </row>
    <row r="130" spans="1:22" s="2" customForma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U130" s="9"/>
      <c r="V130" s="9"/>
    </row>
    <row r="131" spans="1:22" s="2" customForma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U131" s="9"/>
      <c r="V131" s="9"/>
    </row>
    <row r="132" spans="1:22" s="2" customForma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U132" s="9"/>
      <c r="V132" s="9"/>
    </row>
    <row r="133" spans="1:22" s="2" customForma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U133" s="9"/>
      <c r="V133" s="9"/>
    </row>
    <row r="134" spans="1:22" s="2" customForma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U134" s="9"/>
      <c r="V134" s="9"/>
    </row>
    <row r="135" spans="1:22" s="2" customForma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U135" s="9"/>
      <c r="V135" s="9"/>
    </row>
    <row r="136" spans="1:22" s="2" customForma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U136" s="9"/>
      <c r="V136" s="9"/>
    </row>
    <row r="137" spans="1:22" s="2" customForma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U137" s="9"/>
      <c r="V137" s="9"/>
    </row>
    <row r="138" spans="1:22" s="2" customForma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U138" s="9"/>
      <c r="V138" s="9"/>
    </row>
    <row r="139" spans="1:22" s="2" customForma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U139" s="9"/>
      <c r="V139" s="9"/>
    </row>
    <row r="140" spans="1:22" s="2" customForma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U140" s="9"/>
      <c r="V140" s="9"/>
    </row>
    <row r="141" spans="1:22" s="2" customForma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U141" s="9"/>
      <c r="V141" s="9"/>
    </row>
    <row r="142" spans="1:22" s="2" customForma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U142" s="9"/>
      <c r="V142" s="9"/>
    </row>
    <row r="143" spans="1:22" s="2" customForma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U143" s="9"/>
      <c r="V143" s="9"/>
    </row>
    <row r="144" spans="1:22" s="2" customForma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U144" s="9"/>
      <c r="V144" s="9"/>
    </row>
    <row r="145" spans="1:22" s="2" customForma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U145" s="9"/>
      <c r="V145" s="9"/>
    </row>
    <row r="146" spans="1:22" s="2" customForma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U146" s="9"/>
      <c r="V146" s="9"/>
    </row>
    <row r="147" spans="1:22" s="2" customForma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U147" s="9"/>
      <c r="V147" s="9"/>
    </row>
    <row r="148" spans="1:22" s="2" customForma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U148" s="9"/>
      <c r="V148" s="9"/>
    </row>
    <row r="149" spans="1:22" s="2" customForma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U149" s="9"/>
      <c r="V149" s="9"/>
    </row>
    <row r="150" spans="1:22" s="2" customForma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U150" s="9"/>
      <c r="V150" s="9"/>
    </row>
    <row r="151" spans="1:22" s="2" customForma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8"/>
      <c r="U151" s="9"/>
      <c r="V151" s="9"/>
    </row>
  </sheetData>
  <sortState xmlns:xlrd2="http://schemas.microsoft.com/office/spreadsheetml/2017/richdata2" ref="Y4:Z13">
    <sortCondition ref="Y4:Y13"/>
  </sortState>
  <conditionalFormatting sqref="B1">
    <cfRule type="expression" dxfId="1" priority="1">
      <formula>$G1&gt;CHOOSE(SelecciónValH,999999999,90,30,365)</formula>
    </cfRule>
  </conditionalFormatting>
  <pageMargins left="0.7" right="0.7" top="0.75" bottom="0.75" header="0.3" footer="0.3"/>
  <pageSetup paperSize="9" orientation="portrait" horizontalDpi="0" verticalDpi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ED85E62-8218-1642-8503-4052A9434FD6}">
          <x14:formula1>
            <xm:f>Desplegables!$A$16:$A$17</xm:f>
          </x14:formula1>
          <xm:sqref>R2:R151</xm:sqref>
        </x14:dataValidation>
        <x14:dataValidation type="list" allowBlank="1" showInputMessage="1" showErrorMessage="1" xr:uid="{487A1A10-4690-054D-A30A-92AA64C08C54}">
          <x14:formula1>
            <xm:f>Desplegables!$A$20:$A$22</xm:f>
          </x14:formula1>
          <xm:sqref>E2:E151</xm:sqref>
        </x14:dataValidation>
        <x14:dataValidation type="list" allowBlank="1" showInputMessage="1" showErrorMessage="1" xr:uid="{0CCBA809-CFE7-C046-8CF4-8E92CF48CBFD}">
          <x14:formula1>
            <xm:f>Desplegables!$A$8:$A$10</xm:f>
          </x14:formula1>
          <xm:sqref>G2:G175</xm:sqref>
        </x14:dataValidation>
        <x14:dataValidation type="list" allowBlank="1" showInputMessage="1" showErrorMessage="1" xr:uid="{09EE66E3-A934-0649-99FC-70DFE2A9D888}">
          <x14:formula1>
            <xm:f>Desplegables!$A$2:$A$5</xm:f>
          </x14:formula1>
          <xm:sqref>J2:J175</xm:sqref>
        </x14:dataValidation>
        <x14:dataValidation type="list" allowBlank="1" showInputMessage="1" showErrorMessage="1" xr:uid="{48A9972A-9F7D-314D-BB07-49D5E95A962E}">
          <x14:formula1>
            <xm:f>Desplegables!$G$2:$G$3</xm:f>
          </x14:formula1>
          <xm:sqref>C2:C175</xm:sqref>
        </x14:dataValidation>
        <x14:dataValidation type="list" allowBlank="1" showInputMessage="1" showErrorMessage="1" xr:uid="{250397D4-7418-1341-814C-8F4B29868395}">
          <x14:formula1>
            <xm:f>Desplegables!$J$2:$J$11</xm:f>
          </x14:formula1>
          <xm:sqref>D2:D151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9937-EB91-2243-87BC-7B0EB72FAC02}">
  <dimension ref="A1:X151"/>
  <sheetViews>
    <sheetView zoomScale="150" zoomScaleNormal="150" workbookViewId="0">
      <pane xSplit="2" ySplit="1" topLeftCell="C4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baseColWidth="10" defaultColWidth="40.83203125" defaultRowHeight="16" x14ac:dyDescent="0.2"/>
  <cols>
    <col min="1" max="1" width="16.1640625" style="9" customWidth="1"/>
    <col min="2" max="2" width="21.33203125" style="9" customWidth="1"/>
    <col min="3" max="3" width="20.6640625" style="9" customWidth="1"/>
    <col min="4" max="5" width="30" style="9" customWidth="1"/>
    <col min="6" max="6" width="26.83203125" style="9" customWidth="1"/>
    <col min="7" max="7" width="20.83203125" style="9" customWidth="1"/>
    <col min="8" max="8" width="29.33203125" style="9" customWidth="1"/>
    <col min="9" max="9" width="20.5" style="9" customWidth="1"/>
    <col min="10" max="10" width="12.6640625" style="9" customWidth="1"/>
    <col min="11" max="17" width="40.83203125" style="9"/>
    <col min="18" max="18" width="27.1640625" style="9" customWidth="1"/>
    <col min="19" max="19" width="29.33203125" bestFit="1" customWidth="1"/>
    <col min="20" max="20" width="6.33203125" customWidth="1"/>
    <col min="21" max="21" width="43.1640625" style="16" customWidth="1"/>
    <col min="22" max="22" width="8" style="16" customWidth="1"/>
  </cols>
  <sheetData>
    <row r="1" spans="1:24" s="1" customFormat="1" ht="40" customHeight="1" x14ac:dyDescent="0.2">
      <c r="A1" s="17" t="s">
        <v>0</v>
      </c>
      <c r="B1" s="18" t="s">
        <v>1</v>
      </c>
      <c r="C1" s="19" t="s">
        <v>11</v>
      </c>
      <c r="D1" s="19" t="s">
        <v>89</v>
      </c>
      <c r="E1" s="19" t="s">
        <v>33</v>
      </c>
      <c r="F1" s="19" t="s">
        <v>2</v>
      </c>
      <c r="G1" s="19" t="s">
        <v>3</v>
      </c>
      <c r="H1" s="19" t="s">
        <v>4</v>
      </c>
      <c r="I1" s="19" t="s">
        <v>5</v>
      </c>
      <c r="J1" s="19" t="s">
        <v>6</v>
      </c>
      <c r="K1" s="19" t="s">
        <v>7</v>
      </c>
      <c r="L1" s="19" t="s">
        <v>8</v>
      </c>
      <c r="M1" s="19" t="s">
        <v>70</v>
      </c>
      <c r="N1" s="19" t="s">
        <v>9</v>
      </c>
      <c r="O1" s="19" t="s">
        <v>24</v>
      </c>
      <c r="P1" s="19" t="s">
        <v>10</v>
      </c>
      <c r="Q1" s="20" t="s">
        <v>29</v>
      </c>
      <c r="R1" s="21" t="s">
        <v>32</v>
      </c>
    </row>
    <row r="2" spans="1:24" s="2" customFormat="1" ht="102" x14ac:dyDescent="0.2">
      <c r="A2" s="5">
        <v>44937</v>
      </c>
      <c r="B2" s="6">
        <v>80900</v>
      </c>
      <c r="C2" s="6" t="s">
        <v>16</v>
      </c>
      <c r="D2" s="6" t="s">
        <v>90</v>
      </c>
      <c r="E2" s="7" t="s">
        <v>37</v>
      </c>
      <c r="F2" s="6" t="s">
        <v>46</v>
      </c>
      <c r="G2" s="6" t="s">
        <v>14</v>
      </c>
      <c r="H2" s="6" t="s">
        <v>40</v>
      </c>
      <c r="I2" s="6" t="s">
        <v>41</v>
      </c>
      <c r="J2" s="6" t="s">
        <v>20</v>
      </c>
      <c r="K2" s="6" t="s">
        <v>47</v>
      </c>
      <c r="L2" s="6" t="s">
        <v>42</v>
      </c>
      <c r="M2" s="6" t="s">
        <v>71</v>
      </c>
      <c r="N2" s="6" t="s">
        <v>43</v>
      </c>
      <c r="O2" s="6" t="s">
        <v>44</v>
      </c>
      <c r="P2" s="6" t="s">
        <v>45</v>
      </c>
      <c r="Q2" s="6" t="s">
        <v>48</v>
      </c>
      <c r="R2" s="6" t="s">
        <v>31</v>
      </c>
      <c r="U2" s="16"/>
      <c r="V2" s="9"/>
      <c r="W2" s="3"/>
    </row>
    <row r="3" spans="1:24" s="2" customFormat="1" ht="136" x14ac:dyDescent="0.2">
      <c r="A3" s="5">
        <v>44937</v>
      </c>
      <c r="B3" s="6">
        <v>81900</v>
      </c>
      <c r="C3" s="6" t="s">
        <v>16</v>
      </c>
      <c r="D3" s="6" t="s">
        <v>90</v>
      </c>
      <c r="E3" s="6" t="s">
        <v>34</v>
      </c>
      <c r="F3" s="6" t="s">
        <v>49</v>
      </c>
      <c r="G3" s="6" t="s">
        <v>14</v>
      </c>
      <c r="H3" s="6" t="s">
        <v>50</v>
      </c>
      <c r="I3" s="6" t="s">
        <v>51</v>
      </c>
      <c r="J3" s="6" t="s">
        <v>19</v>
      </c>
      <c r="K3" s="6" t="s">
        <v>52</v>
      </c>
      <c r="L3" s="6" t="s">
        <v>57</v>
      </c>
      <c r="M3" s="6" t="s">
        <v>72</v>
      </c>
      <c r="N3" s="6" t="s">
        <v>61</v>
      </c>
      <c r="O3" s="6" t="s">
        <v>53</v>
      </c>
      <c r="P3" s="6" t="s">
        <v>56</v>
      </c>
      <c r="Q3" s="6" t="s">
        <v>54</v>
      </c>
      <c r="R3" s="6" t="s">
        <v>31</v>
      </c>
      <c r="U3" s="16"/>
      <c r="V3" s="9"/>
      <c r="W3" s="3"/>
    </row>
    <row r="4" spans="1:24" s="2" customFormat="1" ht="85" x14ac:dyDescent="0.2">
      <c r="A4" s="5">
        <v>45146</v>
      </c>
      <c r="B4" s="6">
        <v>56789</v>
      </c>
      <c r="C4" s="6" t="s">
        <v>17</v>
      </c>
      <c r="D4" s="6" t="s">
        <v>90</v>
      </c>
      <c r="E4" s="6" t="s">
        <v>34</v>
      </c>
      <c r="F4" s="6" t="s">
        <v>58</v>
      </c>
      <c r="G4" s="6" t="s">
        <v>14</v>
      </c>
      <c r="H4" s="6" t="s">
        <v>59</v>
      </c>
      <c r="I4" s="6" t="s">
        <v>60</v>
      </c>
      <c r="J4" s="6" t="s">
        <v>22</v>
      </c>
      <c r="K4" s="6" t="s">
        <v>66</v>
      </c>
      <c r="L4" s="6" t="s">
        <v>65</v>
      </c>
      <c r="M4" s="6" t="s">
        <v>73</v>
      </c>
      <c r="N4" s="6" t="s">
        <v>64</v>
      </c>
      <c r="O4" s="6" t="s">
        <v>62</v>
      </c>
      <c r="P4" s="6" t="s">
        <v>67</v>
      </c>
      <c r="Q4" s="6" t="s">
        <v>63</v>
      </c>
      <c r="R4" s="6" t="s">
        <v>31</v>
      </c>
      <c r="U4" s="9"/>
      <c r="V4" s="9"/>
      <c r="W4" s="3"/>
    </row>
    <row r="5" spans="1:24" s="2" customFormat="1" ht="119" x14ac:dyDescent="0.2">
      <c r="A5" s="5">
        <v>45111</v>
      </c>
      <c r="B5" s="6">
        <v>54789</v>
      </c>
      <c r="C5" s="6" t="s">
        <v>16</v>
      </c>
      <c r="D5" s="6" t="s">
        <v>90</v>
      </c>
      <c r="E5" s="6" t="s">
        <v>36</v>
      </c>
      <c r="F5" s="6" t="s">
        <v>80</v>
      </c>
      <c r="G5" s="6" t="s">
        <v>15</v>
      </c>
      <c r="H5" s="6" t="s">
        <v>78</v>
      </c>
      <c r="I5" s="6" t="s">
        <v>81</v>
      </c>
      <c r="J5" s="6" t="s">
        <v>20</v>
      </c>
      <c r="K5" s="6" t="s">
        <v>77</v>
      </c>
      <c r="L5" s="6" t="s">
        <v>79</v>
      </c>
      <c r="M5" s="6" t="s">
        <v>76</v>
      </c>
      <c r="N5" s="6" t="s">
        <v>75</v>
      </c>
      <c r="O5" s="6" t="s">
        <v>74</v>
      </c>
      <c r="P5" s="6" t="s">
        <v>69</v>
      </c>
      <c r="Q5" s="6" t="s">
        <v>68</v>
      </c>
      <c r="R5" s="6" t="s">
        <v>31</v>
      </c>
      <c r="U5" s="9"/>
      <c r="V5" s="9"/>
      <c r="W5" s="3"/>
    </row>
    <row r="6" spans="1:24" s="2" customForma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U6" s="9"/>
      <c r="V6" s="9"/>
    </row>
    <row r="7" spans="1:24" s="2" customForma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U7" s="9"/>
      <c r="V7" s="9"/>
    </row>
    <row r="8" spans="1:24" s="2" customForma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U8" s="9"/>
      <c r="V8" s="9"/>
      <c r="X8"/>
    </row>
    <row r="9" spans="1:24" s="2" customForma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U9" s="9"/>
      <c r="V9" s="9"/>
      <c r="X9"/>
    </row>
    <row r="10" spans="1:24" s="2" customForma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U10" s="16"/>
      <c r="V10" s="9"/>
      <c r="X10"/>
    </row>
    <row r="11" spans="1:24" s="2" customForma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U11" s="9"/>
      <c r="V11" s="9"/>
      <c r="X11"/>
    </row>
    <row r="12" spans="1:24" s="2" customForma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U12" s="9"/>
      <c r="V12" s="9"/>
      <c r="X12"/>
    </row>
    <row r="13" spans="1:24" s="2" customForma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U13" s="9"/>
      <c r="V13" s="9"/>
      <c r="X13"/>
    </row>
    <row r="14" spans="1:24" s="2" customForma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U14" s="9"/>
      <c r="V14" s="9"/>
      <c r="X14"/>
    </row>
    <row r="15" spans="1:24" s="2" customForma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U15" s="9"/>
      <c r="V15" s="9"/>
      <c r="X15"/>
    </row>
    <row r="16" spans="1:24" s="2" customForma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U16" s="9"/>
      <c r="V16" s="9"/>
      <c r="X16"/>
    </row>
    <row r="17" spans="1:24" s="2" customForma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U17" s="9"/>
      <c r="V17" s="9"/>
      <c r="X17"/>
    </row>
    <row r="18" spans="1:24" s="2" customForma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U18" s="9"/>
      <c r="V18" s="9"/>
      <c r="X18"/>
    </row>
    <row r="19" spans="1:24" s="2" customForma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U19" s="9"/>
      <c r="V19" s="9"/>
      <c r="X19"/>
    </row>
    <row r="20" spans="1:24" s="2" customForma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U20" s="9"/>
      <c r="V20" s="9"/>
      <c r="X20"/>
    </row>
    <row r="21" spans="1:24" s="2" customForma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U21" s="9"/>
      <c r="V21" s="9"/>
      <c r="W21" s="10"/>
    </row>
    <row r="22" spans="1:24" s="2" customForma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U22" s="9"/>
      <c r="V22" s="9"/>
      <c r="W22" s="11"/>
    </row>
    <row r="23" spans="1:24" s="2" customForma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U23" s="9"/>
      <c r="V23" s="9"/>
      <c r="W23" s="3"/>
    </row>
    <row r="24" spans="1:24" s="2" customForma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U24" s="9"/>
      <c r="V24" s="9"/>
    </row>
    <row r="25" spans="1:24" s="2" customForma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U25" s="9"/>
      <c r="V25" s="9"/>
      <c r="W25" s="4"/>
    </row>
    <row r="26" spans="1:24" s="2" customForma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U26" s="9"/>
      <c r="V26" s="9"/>
      <c r="W26" s="4"/>
    </row>
    <row r="27" spans="1:24" s="2" customForma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U27" s="9"/>
      <c r="V27" s="9"/>
    </row>
    <row r="28" spans="1:24" s="2" customForma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U28" s="9"/>
      <c r="V28" s="9"/>
    </row>
    <row r="29" spans="1:24" s="2" customForma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U29" s="9"/>
      <c r="V29" s="9"/>
    </row>
    <row r="30" spans="1:24" s="2" customForma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U30" s="9"/>
      <c r="V30" s="9"/>
    </row>
    <row r="31" spans="1:24" s="2" customForma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U31" s="9"/>
      <c r="V31" s="9"/>
    </row>
    <row r="32" spans="1:24" s="2" customForma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U32" s="9"/>
      <c r="V32" s="9"/>
    </row>
    <row r="33" spans="1:22" s="2" customForma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U33" s="9"/>
      <c r="V33" s="9"/>
    </row>
    <row r="34" spans="1:22" s="2" customForma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U34" s="9"/>
      <c r="V34" s="9"/>
    </row>
    <row r="35" spans="1:22" s="2" customForma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U35" s="9"/>
      <c r="V35" s="9"/>
    </row>
    <row r="36" spans="1:22" s="2" customForma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U36" s="9"/>
      <c r="V36" s="9"/>
    </row>
    <row r="37" spans="1:22" s="2" customForma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U37" s="9"/>
      <c r="V37" s="9"/>
    </row>
    <row r="38" spans="1:22" s="2" customForma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U38" s="9"/>
      <c r="V38" s="9"/>
    </row>
    <row r="39" spans="1:22" s="2" customForma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U39" s="9"/>
      <c r="V39" s="9"/>
    </row>
    <row r="40" spans="1:22" s="2" customForma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U40" s="9"/>
      <c r="V40" s="9"/>
    </row>
    <row r="41" spans="1:22" s="2" customForma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U41" s="9"/>
      <c r="V41" s="9"/>
    </row>
    <row r="42" spans="1:22" s="2" customForma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U42" s="9"/>
      <c r="V42" s="9"/>
    </row>
    <row r="43" spans="1:22" s="2" customForma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U43" s="9"/>
      <c r="V43" s="9"/>
    </row>
    <row r="44" spans="1:22" s="2" customForma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U44" s="9"/>
      <c r="V44" s="9"/>
    </row>
    <row r="45" spans="1:22" s="2" customForma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U45" s="9"/>
      <c r="V45" s="9"/>
    </row>
    <row r="46" spans="1:22" s="2" customForma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U46" s="9"/>
      <c r="V46" s="9"/>
    </row>
    <row r="47" spans="1:22" s="2" customForma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U47" s="9"/>
      <c r="V47" s="9"/>
    </row>
    <row r="48" spans="1:22" s="2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U48" s="9"/>
      <c r="V48" s="9"/>
    </row>
    <row r="49" spans="1:22" s="2" customForma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U49" s="9"/>
      <c r="V49" s="9"/>
    </row>
    <row r="50" spans="1:22" s="2" customForma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U50" s="9"/>
      <c r="V50" s="9"/>
    </row>
    <row r="51" spans="1:22" s="2" customForma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U51" s="9"/>
      <c r="V51" s="9"/>
    </row>
    <row r="52" spans="1:22" s="2" customForma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U52" s="9"/>
      <c r="V52" s="9"/>
    </row>
    <row r="53" spans="1:22" s="2" customForma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U53" s="9"/>
      <c r="V53" s="9"/>
    </row>
    <row r="54" spans="1:22" s="2" customForma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U54" s="9"/>
      <c r="V54" s="9"/>
    </row>
    <row r="55" spans="1:22" s="2" customForma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U55" s="9"/>
      <c r="V55" s="9"/>
    </row>
    <row r="56" spans="1:22" s="2" customForma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U56" s="9"/>
      <c r="V56" s="9"/>
    </row>
    <row r="57" spans="1:22" s="2" customForma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U57" s="9"/>
      <c r="V57" s="9"/>
    </row>
    <row r="58" spans="1:22" s="2" customForma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U58" s="9"/>
      <c r="V58" s="9"/>
    </row>
    <row r="59" spans="1:22" s="2" customForma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U59" s="9"/>
      <c r="V59" s="9"/>
    </row>
    <row r="60" spans="1:22" s="2" customForma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U60" s="9"/>
      <c r="V60" s="9"/>
    </row>
    <row r="61" spans="1:22" s="2" customForma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U61" s="9"/>
      <c r="V61" s="9"/>
    </row>
    <row r="62" spans="1:22" s="2" customForma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U62" s="9"/>
      <c r="V62" s="9"/>
    </row>
    <row r="63" spans="1:22" s="2" customForma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U63" s="9"/>
      <c r="V63" s="9"/>
    </row>
    <row r="64" spans="1:22" s="2" customForma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U64" s="9"/>
      <c r="V64" s="9"/>
    </row>
    <row r="65" spans="1:22" s="2" customForma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U65" s="9"/>
      <c r="V65" s="9"/>
    </row>
    <row r="66" spans="1:22" s="2" customForma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U66" s="9"/>
      <c r="V66" s="9"/>
    </row>
    <row r="67" spans="1:22" s="2" customForma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U67" s="9"/>
      <c r="V67" s="9"/>
    </row>
    <row r="68" spans="1:22" s="2" customForma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U68" s="9"/>
      <c r="V68" s="9"/>
    </row>
    <row r="69" spans="1:22" s="2" customForma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U69" s="9"/>
      <c r="V69" s="9"/>
    </row>
    <row r="70" spans="1:22" s="2" customForma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U70" s="9"/>
      <c r="V70" s="9"/>
    </row>
    <row r="71" spans="1:22" s="2" customForma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U71" s="9"/>
      <c r="V71" s="9"/>
    </row>
    <row r="72" spans="1:22" s="2" customForma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U72" s="9"/>
      <c r="V72" s="9"/>
    </row>
    <row r="73" spans="1:22" s="2" customForma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U73" s="9"/>
      <c r="V73" s="9"/>
    </row>
    <row r="74" spans="1:22" s="2" customForma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U74" s="9"/>
      <c r="V74" s="9"/>
    </row>
    <row r="75" spans="1:22" s="2" customForma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U75" s="9"/>
      <c r="V75" s="9"/>
    </row>
    <row r="76" spans="1:22" s="2" customForma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U76" s="9"/>
      <c r="V76" s="9"/>
    </row>
    <row r="77" spans="1:22" s="2" customForma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U77" s="9"/>
      <c r="V77" s="9"/>
    </row>
    <row r="78" spans="1:22" s="2" customForma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U78" s="9"/>
      <c r="V78" s="9"/>
    </row>
    <row r="79" spans="1:22" s="2" customForma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U79" s="9"/>
      <c r="V79" s="9"/>
    </row>
    <row r="80" spans="1:22" s="2" customForma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U80" s="9"/>
      <c r="V80" s="9"/>
    </row>
    <row r="81" spans="1:22" s="2" customForma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U81" s="9"/>
      <c r="V81" s="9"/>
    </row>
    <row r="82" spans="1:22" s="2" customForma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U82" s="9"/>
      <c r="V82" s="9"/>
    </row>
    <row r="83" spans="1:22" s="2" customForma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U83" s="9"/>
      <c r="V83" s="9"/>
    </row>
    <row r="84" spans="1:22" s="2" customForma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U84" s="9"/>
      <c r="V84" s="9"/>
    </row>
    <row r="85" spans="1:22" s="2" customForma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U85" s="9"/>
      <c r="V85" s="9"/>
    </row>
    <row r="86" spans="1:22" s="2" customForma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U86" s="9"/>
      <c r="V86" s="9"/>
    </row>
    <row r="87" spans="1:22" s="2" customForma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U87" s="9"/>
      <c r="V87" s="9"/>
    </row>
    <row r="88" spans="1:22" s="2" customForma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U88" s="9"/>
      <c r="V88" s="9"/>
    </row>
    <row r="89" spans="1:22" s="2" customForma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U89" s="9"/>
      <c r="V89" s="9"/>
    </row>
    <row r="90" spans="1:22" s="2" customForma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U90" s="9"/>
      <c r="V90" s="9"/>
    </row>
    <row r="91" spans="1:22" s="2" customForma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U91" s="9"/>
      <c r="V91" s="9"/>
    </row>
    <row r="92" spans="1:22" s="2" customForma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U92" s="9"/>
      <c r="V92" s="9"/>
    </row>
    <row r="93" spans="1:22" s="2" customForma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U93" s="9"/>
      <c r="V93" s="9"/>
    </row>
    <row r="94" spans="1:22" s="2" customForma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U94" s="9"/>
      <c r="V94" s="9"/>
    </row>
    <row r="95" spans="1:22" s="2" customForma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U95" s="9"/>
      <c r="V95" s="9"/>
    </row>
    <row r="96" spans="1:22" s="2" customForma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U96" s="9"/>
      <c r="V96" s="9"/>
    </row>
    <row r="97" spans="1:22" s="2" customForma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U97" s="9"/>
      <c r="V97" s="9"/>
    </row>
    <row r="98" spans="1:22" s="2" customForma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U98" s="9"/>
      <c r="V98" s="9"/>
    </row>
    <row r="99" spans="1:22" s="2" customForma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U99" s="9"/>
      <c r="V99" s="9"/>
    </row>
    <row r="100" spans="1:22" s="2" customForma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U100" s="9"/>
      <c r="V100" s="9"/>
    </row>
    <row r="101" spans="1:22" s="2" customFormat="1" x14ac:dyDescent="0.2">
      <c r="A101" s="6"/>
      <c r="B101" s="6"/>
      <c r="C101" s="6"/>
      <c r="D101" s="6"/>
      <c r="E101" s="8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U101" s="9"/>
      <c r="V101" s="9"/>
    </row>
    <row r="102" spans="1:22" s="2" customFormat="1" x14ac:dyDescent="0.2">
      <c r="A102" s="6"/>
      <c r="B102" s="6"/>
      <c r="C102" s="6"/>
      <c r="D102" s="6"/>
      <c r="E102" s="7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U102" s="9"/>
      <c r="V102" s="9"/>
    </row>
    <row r="103" spans="1:22" s="2" customForma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U103" s="9"/>
      <c r="V103" s="9"/>
    </row>
    <row r="104" spans="1:22" s="2" customForma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U104" s="9"/>
      <c r="V104" s="9"/>
    </row>
    <row r="105" spans="1:22" s="2" customForma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U105" s="9"/>
      <c r="V105" s="9"/>
    </row>
    <row r="106" spans="1:22" s="2" customForma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U106" s="9"/>
      <c r="V106" s="9"/>
    </row>
    <row r="107" spans="1:22" s="2" customForma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U107" s="9"/>
      <c r="V107" s="9"/>
    </row>
    <row r="108" spans="1:22" s="2" customForma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U108" s="9"/>
      <c r="V108" s="9"/>
    </row>
    <row r="109" spans="1:22" s="2" customForma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U109" s="9"/>
      <c r="V109" s="9"/>
    </row>
    <row r="110" spans="1:22" s="2" customForma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U110" s="9"/>
      <c r="V110" s="9"/>
    </row>
    <row r="111" spans="1:22" s="2" customForma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U111" s="9"/>
      <c r="V111" s="9"/>
    </row>
    <row r="112" spans="1:22" s="2" customForma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U112" s="9"/>
      <c r="V112" s="9"/>
    </row>
    <row r="113" spans="1:22" s="2" customForma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U113" s="9"/>
      <c r="V113" s="9"/>
    </row>
    <row r="114" spans="1:22" s="2" customForma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U114" s="9"/>
      <c r="V114" s="9"/>
    </row>
    <row r="115" spans="1:22" s="2" customForma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U115" s="9"/>
      <c r="V115" s="9"/>
    </row>
    <row r="116" spans="1:22" s="2" customForma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U116" s="9"/>
      <c r="V116" s="9"/>
    </row>
    <row r="117" spans="1:22" s="2" customForma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U117" s="9"/>
      <c r="V117" s="9"/>
    </row>
    <row r="118" spans="1:22" s="2" customForma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U118" s="9"/>
      <c r="V118" s="9"/>
    </row>
    <row r="119" spans="1:22" s="2" customForma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U119" s="9"/>
      <c r="V119" s="9"/>
    </row>
    <row r="120" spans="1:22" s="2" customForma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U120" s="9"/>
      <c r="V120" s="9"/>
    </row>
    <row r="121" spans="1:22" s="2" customForma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U121" s="9"/>
      <c r="V121" s="9"/>
    </row>
    <row r="122" spans="1:22" s="2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U122" s="9"/>
      <c r="V122" s="9"/>
    </row>
    <row r="123" spans="1:22" s="2" customForma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U123" s="9"/>
      <c r="V123" s="9"/>
    </row>
    <row r="124" spans="1:22" s="2" customForma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U124" s="9"/>
      <c r="V124" s="9"/>
    </row>
    <row r="125" spans="1:22" s="2" customForma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U125" s="9"/>
      <c r="V125" s="9"/>
    </row>
    <row r="126" spans="1:22" s="2" customForma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U126" s="9"/>
      <c r="V126" s="9"/>
    </row>
    <row r="127" spans="1:22" s="2" customForma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U127" s="9"/>
      <c r="V127" s="9"/>
    </row>
    <row r="128" spans="1:22" s="2" customForma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U128" s="9"/>
      <c r="V128" s="9"/>
    </row>
    <row r="129" spans="1:22" s="2" customForma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U129" s="9"/>
      <c r="V129" s="9"/>
    </row>
    <row r="130" spans="1:22" s="2" customForma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U130" s="9"/>
      <c r="V130" s="9"/>
    </row>
    <row r="131" spans="1:22" s="2" customForma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U131" s="9"/>
      <c r="V131" s="9"/>
    </row>
    <row r="132" spans="1:22" s="2" customForma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U132" s="9"/>
      <c r="V132" s="9"/>
    </row>
    <row r="133" spans="1:22" s="2" customForma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U133" s="9"/>
      <c r="V133" s="9"/>
    </row>
    <row r="134" spans="1:22" s="2" customForma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U134" s="9"/>
      <c r="V134" s="9"/>
    </row>
    <row r="135" spans="1:22" s="2" customForma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U135" s="9"/>
      <c r="V135" s="9"/>
    </row>
    <row r="136" spans="1:22" s="2" customForma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U136" s="9"/>
      <c r="V136" s="9"/>
    </row>
    <row r="137" spans="1:22" s="2" customForma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U137" s="9"/>
      <c r="V137" s="9"/>
    </row>
    <row r="138" spans="1:22" s="2" customForma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U138" s="9"/>
      <c r="V138" s="9"/>
    </row>
    <row r="139" spans="1:22" s="2" customForma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U139" s="9"/>
      <c r="V139" s="9"/>
    </row>
    <row r="140" spans="1:22" s="2" customForma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U140" s="9"/>
      <c r="V140" s="9"/>
    </row>
    <row r="141" spans="1:22" s="2" customForma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U141" s="9"/>
      <c r="V141" s="9"/>
    </row>
    <row r="142" spans="1:22" s="2" customForma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U142" s="9"/>
      <c r="V142" s="9"/>
    </row>
    <row r="143" spans="1:22" s="2" customForma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U143" s="9"/>
      <c r="V143" s="9"/>
    </row>
    <row r="144" spans="1:22" s="2" customForma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U144" s="9"/>
      <c r="V144" s="9"/>
    </row>
    <row r="145" spans="1:22" s="2" customForma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U145" s="9"/>
      <c r="V145" s="9"/>
    </row>
    <row r="146" spans="1:22" s="2" customForma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U146" s="9"/>
      <c r="V146" s="9"/>
    </row>
    <row r="147" spans="1:22" s="2" customForma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U147" s="9"/>
      <c r="V147" s="9"/>
    </row>
    <row r="148" spans="1:22" s="2" customForma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U148" s="9"/>
      <c r="V148" s="9"/>
    </row>
    <row r="149" spans="1:22" s="2" customForma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U149" s="9"/>
      <c r="V149" s="9"/>
    </row>
    <row r="150" spans="1:22" s="2" customForma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U150" s="9"/>
      <c r="V150" s="9"/>
    </row>
    <row r="151" spans="1:22" s="2" customForma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U151" s="9"/>
      <c r="V151" s="9"/>
    </row>
  </sheetData>
  <sheetProtection sheet="1" objects="1" scenarios="1" selectLockedCells="1" selectUnlockedCells="1"/>
  <conditionalFormatting sqref="B1">
    <cfRule type="expression" dxfId="0" priority="1">
      <formula>$G1&gt;CHOOSE(SelecciónValH,999999999,90,30,365)</formula>
    </cfRule>
  </conditionalFormatting>
  <pageMargins left="0.7" right="0.7" top="0.75" bottom="0.75" header="0.3" footer="0.3"/>
  <pageSetup paperSize="9" orientation="portrait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2BA2094-D30C-1845-97D4-23C0084467DA}">
          <x14:formula1>
            <xm:f>Desplegables!$G$2:$G$3</xm:f>
          </x14:formula1>
          <xm:sqref>C2:C175</xm:sqref>
        </x14:dataValidation>
        <x14:dataValidation type="list" allowBlank="1" showInputMessage="1" showErrorMessage="1" xr:uid="{583649FB-6C11-1D49-B55C-DBA0DAA1270D}">
          <x14:formula1>
            <xm:f>Desplegables!$A$2:$A$5</xm:f>
          </x14:formula1>
          <xm:sqref>J2:J175</xm:sqref>
        </x14:dataValidation>
        <x14:dataValidation type="list" allowBlank="1" showInputMessage="1" showErrorMessage="1" xr:uid="{E943B18A-277C-9A46-98CF-CD63E092F59D}">
          <x14:formula1>
            <xm:f>Desplegables!$A$8:$A$10</xm:f>
          </x14:formula1>
          <xm:sqref>G2:G175</xm:sqref>
        </x14:dataValidation>
        <x14:dataValidation type="list" allowBlank="1" showInputMessage="1" showErrorMessage="1" xr:uid="{9E206EEB-FCE4-FF45-9EC3-D3A5A48786F4}">
          <x14:formula1>
            <xm:f>Desplegables!$A$20:$A$22</xm:f>
          </x14:formula1>
          <xm:sqref>E2:E151</xm:sqref>
        </x14:dataValidation>
        <x14:dataValidation type="list" allowBlank="1" showInputMessage="1" showErrorMessage="1" xr:uid="{6F70E2BA-C0BA-4F4C-8313-48BB8A85CFEF}">
          <x14:formula1>
            <xm:f>Desplegables!$A$16:$A$17</xm:f>
          </x14:formula1>
          <xm:sqref>R2:R151</xm:sqref>
        </x14:dataValidation>
        <x14:dataValidation type="list" allowBlank="1" showInputMessage="1" showErrorMessage="1" xr:uid="{6673DF54-8448-3744-BB82-1BEBD60F3027}">
          <x14:formula1>
            <xm:f>Desplegables!$J$2:$J$11</xm:f>
          </x14:formula1>
          <xm:sqref>D2:D151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9C35-2C40-9846-9227-DA304097CF38}">
  <dimension ref="A1:L22"/>
  <sheetViews>
    <sheetView zoomScale="150" workbookViewId="0">
      <selection activeCell="J3" sqref="J3"/>
    </sheetView>
  </sheetViews>
  <sheetFormatPr baseColWidth="10" defaultRowHeight="16" x14ac:dyDescent="0.2"/>
  <cols>
    <col min="4" max="4" width="17.5" bestFit="1" customWidth="1"/>
    <col min="10" max="10" width="28.83203125" customWidth="1"/>
  </cols>
  <sheetData>
    <row r="1" spans="1:12" x14ac:dyDescent="0.2">
      <c r="A1" s="13" t="s">
        <v>6</v>
      </c>
      <c r="G1" s="13" t="s">
        <v>12</v>
      </c>
      <c r="J1" s="13" t="s">
        <v>13</v>
      </c>
    </row>
    <row r="2" spans="1:12" x14ac:dyDescent="0.2">
      <c r="A2" t="s">
        <v>19</v>
      </c>
      <c r="B2" t="s">
        <v>25</v>
      </c>
      <c r="G2" t="s">
        <v>16</v>
      </c>
      <c r="J2" s="23" t="s">
        <v>88</v>
      </c>
      <c r="L2" s="23"/>
    </row>
    <row r="3" spans="1:12" x14ac:dyDescent="0.2">
      <c r="A3" t="s">
        <v>20</v>
      </c>
      <c r="B3" t="s">
        <v>26</v>
      </c>
      <c r="G3" t="s">
        <v>17</v>
      </c>
      <c r="J3" s="23" t="s">
        <v>84</v>
      </c>
      <c r="L3" s="23"/>
    </row>
    <row r="4" spans="1:12" x14ac:dyDescent="0.2">
      <c r="A4" t="s">
        <v>21</v>
      </c>
      <c r="B4" t="s">
        <v>27</v>
      </c>
      <c r="J4" s="23" t="s">
        <v>39</v>
      </c>
      <c r="L4" s="23"/>
    </row>
    <row r="5" spans="1:12" x14ac:dyDescent="0.2">
      <c r="A5" t="s">
        <v>22</v>
      </c>
      <c r="B5" t="s">
        <v>83</v>
      </c>
      <c r="J5" s="23" t="s">
        <v>90</v>
      </c>
      <c r="L5" s="23"/>
    </row>
    <row r="6" spans="1:12" x14ac:dyDescent="0.2">
      <c r="J6" s="23" t="s">
        <v>85</v>
      </c>
    </row>
    <row r="7" spans="1:12" x14ac:dyDescent="0.2">
      <c r="A7" s="13" t="s">
        <v>3</v>
      </c>
      <c r="J7" s="23" t="s">
        <v>86</v>
      </c>
    </row>
    <row r="8" spans="1:12" x14ac:dyDescent="0.2">
      <c r="A8" t="s">
        <v>14</v>
      </c>
      <c r="J8" s="23" t="s">
        <v>82</v>
      </c>
    </row>
    <row r="9" spans="1:12" x14ac:dyDescent="0.2">
      <c r="A9" t="s">
        <v>15</v>
      </c>
      <c r="J9" s="23" t="s">
        <v>87</v>
      </c>
    </row>
    <row r="10" spans="1:12" x14ac:dyDescent="0.2">
      <c r="A10" t="s">
        <v>23</v>
      </c>
      <c r="J10" s="23" t="s">
        <v>28</v>
      </c>
    </row>
    <row r="11" spans="1:12" x14ac:dyDescent="0.2">
      <c r="J11" s="24" t="s">
        <v>23</v>
      </c>
    </row>
    <row r="16" spans="1:12" x14ac:dyDescent="0.2">
      <c r="A16" s="12" t="s">
        <v>30</v>
      </c>
    </row>
    <row r="17" spans="1:1" x14ac:dyDescent="0.2">
      <c r="A17" t="s">
        <v>31</v>
      </c>
    </row>
    <row r="20" spans="1:1" x14ac:dyDescent="0.2">
      <c r="A20" s="14" t="s">
        <v>34</v>
      </c>
    </row>
    <row r="21" spans="1:1" x14ac:dyDescent="0.2">
      <c r="A21" s="15" t="s">
        <v>36</v>
      </c>
    </row>
    <row r="22" spans="1:1" x14ac:dyDescent="0.2">
      <c r="A22" s="13" t="s">
        <v>37</v>
      </c>
    </row>
  </sheetData>
  <sheetProtection sheet="1" objects="1" scenarios="1" selectLockedCells="1" selectUnlockedCells="1"/>
  <sortState xmlns:xlrd2="http://schemas.microsoft.com/office/spreadsheetml/2017/richdata2" ref="J2:J15">
    <sortCondition ref="J2:J15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CASOS</vt:lpstr>
      <vt:lpstr>Ejemplo casos</vt:lpstr>
      <vt:lpstr>Desplegables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Pan</dc:creator>
  <cp:keywords/>
  <dc:description/>
  <cp:lastModifiedBy>Peter Pan</cp:lastModifiedBy>
  <dcterms:created xsi:type="dcterms:W3CDTF">2022-05-17T20:35:20Z</dcterms:created>
  <dcterms:modified xsi:type="dcterms:W3CDTF">2025-03-23T21:09:54Z</dcterms:modified>
  <cp:category/>
</cp:coreProperties>
</file>